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1715" windowHeight="5640" activeTab="0"/>
  </bookViews>
  <sheets>
    <sheet name="BCTC tom tat quy II nam 2006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<sst xmlns="http://schemas.openxmlformats.org/spreadsheetml/2006/main" count="103" uniqueCount="98">
  <si>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b¸o c¸o tµi chÝnh tãm t¾t</t>
  </si>
  <si>
    <t>I - b¶ng c©n ®èi kÕ to¸n</t>
  </si>
  <si>
    <t>TT</t>
  </si>
  <si>
    <t>Néi dung</t>
  </si>
  <si>
    <t>Sè d­ ®Çu kú</t>
  </si>
  <si>
    <t>Sè d­ cuèi kú</t>
  </si>
  <si>
    <t xml:space="preserve"> Tµi s¶n l­u ®éng vµ ®Çu t­ ng¾n h¹n</t>
  </si>
  <si>
    <t xml:space="preserve"> TiÒn mÆt</t>
  </si>
  <si>
    <t xml:space="preserve"> C¸c kho¶n ®Çu t­ tµi chÝnh ng¾n h¹n</t>
  </si>
  <si>
    <t xml:space="preserve"> C¸c kho¶n ph¶i thu</t>
  </si>
  <si>
    <t xml:space="preserve"> Hµng tån kho</t>
  </si>
  <si>
    <t xml:space="preserve"> Tµi s¶n l­u ®éng kh¸c</t>
  </si>
  <si>
    <t xml:space="preserve"> Tµi s¶n cè ®Þnh vµ ®Çu t­ tµi chÝnh dµi h¹n</t>
  </si>
  <si>
    <t xml:space="preserve"> Tµi s¶n cè ®Þnh</t>
  </si>
  <si>
    <t xml:space="preserve">  - Nguyªn gi¸ TSC§ h÷u h×nh</t>
  </si>
  <si>
    <t xml:space="preserve">  - Gi¸ trÞ hao mßn luü kÕ TSC§ h÷u h×nh</t>
  </si>
  <si>
    <t xml:space="preserve">  - Nguyªn gi¸ TSC§ v« h×nh</t>
  </si>
  <si>
    <t xml:space="preserve">  - Gi¸ trÞ hao mßn luü kÕ TSC§ v« h×nh</t>
  </si>
  <si>
    <t xml:space="preserve"> C¸c kho¶n ®Çu t­ tµi chÝnh dµi h¹n</t>
  </si>
  <si>
    <t>I</t>
  </si>
  <si>
    <t>II</t>
  </si>
  <si>
    <t xml:space="preserve"> Chi phÝ x©y dùng dë dang</t>
  </si>
  <si>
    <t xml:space="preserve"> C¸c kho¶n ký quü, ký c­îc dµi h¹n</t>
  </si>
  <si>
    <t xml:space="preserve"> Chi phÝ tr¶ tr­íc dµi h¹n</t>
  </si>
  <si>
    <t xml:space="preserve"> C¸c chi phÝ kh¸c</t>
  </si>
  <si>
    <t>III</t>
  </si>
  <si>
    <t>Tæng tµi s¶n</t>
  </si>
  <si>
    <t>IV</t>
  </si>
  <si>
    <t xml:space="preserve"> Nî ph¶i tr¶</t>
  </si>
  <si>
    <t xml:space="preserve"> Nî ng¾n h¹n</t>
  </si>
  <si>
    <t xml:space="preserve"> Nî dµi h¹n</t>
  </si>
  <si>
    <t xml:space="preserve"> Nî kh¸c</t>
  </si>
  <si>
    <t>V</t>
  </si>
  <si>
    <t xml:space="preserve"> Nguån vèn vµ quü</t>
  </si>
  <si>
    <t xml:space="preserve"> - Nguån vèn kinh doanh</t>
  </si>
  <si>
    <t xml:space="preserve"> - Cæ phiÕu quü</t>
  </si>
  <si>
    <t xml:space="preserve"> - ThÆng d­ vèn</t>
  </si>
  <si>
    <t xml:space="preserve"> - C¸c quü</t>
  </si>
  <si>
    <t xml:space="preserve"> - Lîi nhuËn ch­a ph©n phèi</t>
  </si>
  <si>
    <t xml:space="preserve"> Nguån kinh phÝ</t>
  </si>
  <si>
    <t>VI</t>
  </si>
  <si>
    <t>Tæng nguån vèn</t>
  </si>
  <si>
    <t>II - KÕt qu¶ ho¹t ®éng s¶n xuÊt kinh doanh</t>
  </si>
  <si>
    <t>ChØ tiªu</t>
  </si>
  <si>
    <t xml:space="preserve"> Doanh thu b¸n hµng vµ dÞch vô</t>
  </si>
  <si>
    <t xml:space="preserve"> C¸c kho¶n gi¶m trõ</t>
  </si>
  <si>
    <t xml:space="preserve"> Doanh thu thuÊn vÒ b¸n hµng vµ dÞch vô</t>
  </si>
  <si>
    <t xml:space="preserve"> Gi¸ vèn hµng ho¸</t>
  </si>
  <si>
    <t xml:space="preserve"> Lîi nhuËn gép vÒ b¸n hµng vµ dÞch vô</t>
  </si>
  <si>
    <t xml:space="preserve"> Doanh thu tõ ho¹t ®éng ®Çu t­ tµi chÝnh</t>
  </si>
  <si>
    <t xml:space="preserve"> Chi phÝ tõ ho¹t ®éng ®Çu t­ tµi chÝnh</t>
  </si>
  <si>
    <t xml:space="preserve"> Lîi nhuËn tõ ho¹t ®éng ®Çu t­ tµi chÝnh</t>
  </si>
  <si>
    <t xml:space="preserve"> Chi phÝ b¸n hµng</t>
  </si>
  <si>
    <t xml:space="preserve"> Chi phÝ qu¶n lý doanh nghiÖp</t>
  </si>
  <si>
    <t xml:space="preserve"> Doanh thu kh¸c</t>
  </si>
  <si>
    <t xml:space="preserve"> Chi phÝ kh¸c</t>
  </si>
  <si>
    <t xml:space="preserve"> Lîi nhuËn kh¸c</t>
  </si>
  <si>
    <t xml:space="preserve"> Lîi nhuËn tr­íc thuÕ</t>
  </si>
  <si>
    <t xml:space="preserve"> ThuÕ thu nhËp ph¶i nép</t>
  </si>
  <si>
    <t xml:space="preserve"> Lîi nhuËn sau thuÕ</t>
  </si>
  <si>
    <t xml:space="preserve"> Thu nhËp trªn mçi cæ phiÕu</t>
  </si>
  <si>
    <t xml:space="preserve"> Cæ tøc trªn mçi cæ phiÕu</t>
  </si>
  <si>
    <t>III. c¸c chØ tiªu tµi chÝnh c¬ b¶n</t>
  </si>
  <si>
    <t>§¬n vÞ tÝnh</t>
  </si>
  <si>
    <t xml:space="preserve"> C¬ cÊu tµi s¶n</t>
  </si>
  <si>
    <t xml:space="preserve"> - Tµi s¶n cè ®Þnh/Tæng tµi s¶n</t>
  </si>
  <si>
    <t xml:space="preserve"> - Tµi s¶n l­u ®éng/Tæng tµi s¶n</t>
  </si>
  <si>
    <t xml:space="preserve"> C¬ cÊu nguån vèn</t>
  </si>
  <si>
    <t xml:space="preserve"> - Nî ph¶i tr¶/Tæng nguån vèn</t>
  </si>
  <si>
    <t xml:space="preserve"> - Nguån vèn chñ së h÷u</t>
  </si>
  <si>
    <t xml:space="preserve"> Kh¶ n¨ng thanh to¸n</t>
  </si>
  <si>
    <t xml:space="preserve"> - Kh¶ n¨ng thanh to¸n nhanh</t>
  </si>
  <si>
    <t xml:space="preserve"> - Kh¶ n¨ng thanh to¸n hiÖn hµnh</t>
  </si>
  <si>
    <t xml:space="preserve"> Tû suÊt lîi nhuËn</t>
  </si>
  <si>
    <t xml:space="preserve"> - Tû suÊt lîi nhuËn tr­íc thuÕ/Tæng tµi s¶n</t>
  </si>
  <si>
    <t xml:space="preserve"> - Tû suÊt lîi nhuËn sau thuÕ/Doanh thu thuÇn</t>
  </si>
  <si>
    <t>%</t>
  </si>
  <si>
    <t>LÇn</t>
  </si>
  <si>
    <t xml:space="preserve"> - Tû suÊt lîi nhuËn sau thuÕ/Nguån vèn CSH</t>
  </si>
  <si>
    <t xml:space="preserve"> Nguån vèn chñ së h÷u</t>
  </si>
  <si>
    <t>Quý I n¨m 2006</t>
  </si>
  <si>
    <t>Luü kÕ</t>
  </si>
  <si>
    <t>Quý I    N¨m 2006</t>
  </si>
  <si>
    <t>Gi¸m ®èc c«ng ty</t>
  </si>
  <si>
    <t>Ghi chó :</t>
  </si>
  <si>
    <t xml:space="preserve"> - (15) ThuÕ thu nhËp ph¶i nép ®­îc tÝnh trªn c¬ së C«ng ty ®­îc miÔn gi¶m 50% sè thuÕ thu nhËp doanh nghiÖp ph¶i nép theo chÝnh s¸ch ­u ®·i ®èi víi C«ng ty cæ phÇn tham gia niªm yÕt cæ phiÕu trªn ThÞ tr­êng Chøng kho¸n</t>
  </si>
  <si>
    <t xml:space="preserve"> - (17) Thu nhËp trªn mçi cæ phiÕu  ®­îc tÝnh lo¹i trõ 1.020 cæ phiÕu quü</t>
  </si>
  <si>
    <t>Quý II n¨m 2006</t>
  </si>
  <si>
    <t xml:space="preserve"> - (18) Cæ tøc trªn mçi cæ phiÕu  cña quý II vµ 6 th¸ng ®Çu n¨m 2006 ®­îc tÝnh trªn c¬ së kÕ ho¹ch tr¶ cæ tøc n¨m 2006 lµ 15%</t>
  </si>
  <si>
    <t>Quý II    N¨m 2006</t>
  </si>
  <si>
    <t>Ngµy 15 th¸ng 7 n¨m 2006</t>
  </si>
  <si>
    <t>Quý II                 n¨m 2006</t>
  </si>
  <si>
    <t>INLACO HAIPHONG</t>
  </si>
  <si>
    <t>C«ng ty cæ phÇn Hîp t¸c lao ®éng víi n­íc ngoµi</t>
  </si>
  <si>
    <t>Sè 4 NguyÔn Tr·i - QuËn Ng« QuyÒn - H¶i Phßng</t>
  </si>
  <si>
    <t>Tel : 031/826867   Fax : 031.826838  Email : inlacohpg@hn.vnn.vn</t>
  </si>
  <si>
    <t>--------------------------------------------------------------------------------------</t>
  </si>
  <si>
    <r>
      <t>(</t>
    </r>
    <r>
      <rPr>
        <b/>
        <i/>
        <sz val="13"/>
        <rFont val=".VnTime"/>
        <family val="2"/>
      </rPr>
      <t>MÉu : CBTT-03</t>
    </r>
    <r>
      <rPr>
        <i/>
        <sz val="13"/>
        <rFont val=".VnTime"/>
        <family val="2"/>
      </rPr>
      <t xml:space="preserve"> : Ban hµnh theo th«ng t­ sè 57/2004/TT-BTC ngµy 17/6/2004 cña Bé tr­ëng Bé Tµi chÝnh h­íng dÉn vÒ viÖc c«ng bè th«ng tin trªn thÞ tr­êng chøng kho¸n)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</si>
</sst>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>
    <font>
      <sz val="13"/>
      <name val=".VnTime"/>
      <family val="0"/>
    </font>
    <font>
      <b/>
      <i/>
      <u val="single"/>
      <sz val="13"/>
      <name val=".VnTime"/>
      <family val="2"/>
    </font>
    <font>
      <i/>
      <sz val="13"/>
      <name val=".VnTime"/>
      <family val="2"/>
    </font>
    <font>
      <b/>
      <sz val="13"/>
      <name val=".VnTime"/>
      <family val="2"/>
    </font>
    <font>
      <b/>
      <sz val="13"/>
      <name val=".VnArialH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3"/>
      <name val=".VnTime"/>
      <family val="2"/>
    </font>
    <font>
      <b/>
      <sz val="16"/>
      <name val=".VnTimeH"/>
      <family val="2"/>
    </font>
    <font>
      <sz val="7"/>
      <color indexed="8"/>
      <name val="Arial"/>
      <family val="0"/>
    </font>
    <font>
      <b/>
      <sz val="13"/>
      <name val=".VnAvantH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5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10" xfId="15" applyNumberFormat="1" applyFont="1" applyBorder="1" applyAlignment="1">
      <alignment horizontal="center" vertical="center"/>
    </xf>
    <xf numFmtId="165" fontId="5" fillId="0" borderId="11" xfId="15" applyNumberFormat="1" applyFont="1" applyBorder="1" applyAlignment="1">
      <alignment horizontal="center" vertical="center"/>
    </xf>
    <xf numFmtId="165" fontId="5" fillId="0" borderId="12" xfId="15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5" fontId="6" fillId="0" borderId="11" xfId="15" applyNumberFormat="1" applyFont="1" applyBorder="1" applyAlignment="1">
      <alignment horizontal="center" vertical="center"/>
    </xf>
    <xf numFmtId="165" fontId="6" fillId="0" borderId="24" xfId="15" applyNumberFormat="1" applyFont="1" applyBorder="1" applyAlignment="1">
      <alignment horizontal="center" vertical="center"/>
    </xf>
    <xf numFmtId="165" fontId="6" fillId="0" borderId="22" xfId="15" applyNumberFormat="1" applyFont="1" applyBorder="1" applyAlignment="1">
      <alignment horizontal="center" vertical="center"/>
    </xf>
    <xf numFmtId="165" fontId="5" fillId="0" borderId="10" xfId="15" applyNumberFormat="1" applyFont="1" applyBorder="1" applyAlignment="1">
      <alignment horizontal="center" vertical="center"/>
    </xf>
    <xf numFmtId="165" fontId="5" fillId="0" borderId="25" xfId="15" applyNumberFormat="1" applyFont="1" applyBorder="1" applyAlignment="1">
      <alignment horizontal="center" vertical="center"/>
    </xf>
    <xf numFmtId="165" fontId="5" fillId="0" borderId="18" xfId="15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6" fillId="0" borderId="10" xfId="15" applyNumberFormat="1" applyFont="1" applyBorder="1" applyAlignment="1">
      <alignment horizontal="center" vertical="center"/>
    </xf>
    <xf numFmtId="165" fontId="6" fillId="0" borderId="25" xfId="15" applyNumberFormat="1" applyFont="1" applyBorder="1" applyAlignment="1">
      <alignment horizontal="center" vertical="center"/>
    </xf>
    <xf numFmtId="165" fontId="6" fillId="0" borderId="18" xfId="15" applyNumberFormat="1" applyFont="1" applyBorder="1" applyAlignment="1">
      <alignment horizontal="center" vertical="center"/>
    </xf>
    <xf numFmtId="165" fontId="5" fillId="0" borderId="26" xfId="15" applyNumberFormat="1" applyFont="1" applyBorder="1" applyAlignment="1">
      <alignment horizontal="center" vertical="center"/>
    </xf>
    <xf numFmtId="165" fontId="5" fillId="0" borderId="27" xfId="15" applyNumberFormat="1" applyFont="1" applyBorder="1" applyAlignment="1">
      <alignment horizontal="center" vertical="center"/>
    </xf>
    <xf numFmtId="165" fontId="5" fillId="0" borderId="28" xfId="15" applyNumberFormat="1" applyFont="1" applyBorder="1" applyAlignment="1">
      <alignment horizontal="center" vertical="center"/>
    </xf>
    <xf numFmtId="165" fontId="6" fillId="0" borderId="9" xfId="15" applyNumberFormat="1" applyFont="1" applyBorder="1" applyAlignment="1">
      <alignment horizontal="center" vertical="center"/>
    </xf>
    <xf numFmtId="165" fontId="6" fillId="0" borderId="23" xfId="15" applyNumberFormat="1" applyFont="1" applyBorder="1" applyAlignment="1">
      <alignment horizontal="center" vertical="center"/>
    </xf>
    <xf numFmtId="165" fontId="6" fillId="0" borderId="13" xfId="15" applyNumberFormat="1" applyFont="1" applyBorder="1" applyAlignment="1">
      <alignment horizontal="center" vertical="center"/>
    </xf>
    <xf numFmtId="165" fontId="6" fillId="0" borderId="29" xfId="15" applyNumberFormat="1" applyFont="1" applyBorder="1" applyAlignment="1">
      <alignment horizontal="center" vertical="center"/>
    </xf>
    <xf numFmtId="165" fontId="6" fillId="0" borderId="30" xfId="15" applyNumberFormat="1" applyFont="1" applyBorder="1" applyAlignment="1">
      <alignment horizontal="center" vertical="center"/>
    </xf>
    <xf numFmtId="165" fontId="6" fillId="0" borderId="31" xfId="15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5" fillId="0" borderId="11" xfId="15" applyNumberFormat="1" applyFont="1" applyBorder="1" applyAlignment="1">
      <alignment horizontal="center" vertical="center"/>
    </xf>
    <xf numFmtId="165" fontId="5" fillId="0" borderId="24" xfId="15" applyNumberFormat="1" applyFont="1" applyBorder="1" applyAlignment="1">
      <alignment horizontal="center" vertical="center"/>
    </xf>
    <xf numFmtId="165" fontId="5" fillId="0" borderId="22" xfId="15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5" fillId="0" borderId="12" xfId="15" applyNumberFormat="1" applyFont="1" applyBorder="1" applyAlignment="1">
      <alignment horizontal="center" vertical="center"/>
    </xf>
    <xf numFmtId="165" fontId="5" fillId="0" borderId="32" xfId="15" applyNumberFormat="1" applyFont="1" applyBorder="1" applyAlignment="1">
      <alignment horizontal="center" vertical="center"/>
    </xf>
    <xf numFmtId="165" fontId="5" fillId="0" borderId="21" xfId="15" applyNumberFormat="1" applyFont="1" applyBorder="1" applyAlignment="1">
      <alignment horizontal="center" vertical="center"/>
    </xf>
    <xf numFmtId="43" fontId="5" fillId="0" borderId="15" xfId="15" applyFont="1" applyBorder="1" applyAlignment="1">
      <alignment horizontal="center" vertical="center"/>
    </xf>
    <xf numFmtId="43" fontId="5" fillId="0" borderId="16" xfId="15" applyFont="1" applyBorder="1" applyAlignment="1">
      <alignment horizontal="center" vertical="center"/>
    </xf>
    <xf numFmtId="43" fontId="5" fillId="0" borderId="19" xfId="15" applyFont="1" applyBorder="1" applyAlignment="1">
      <alignment horizontal="center" vertical="center"/>
    </xf>
    <xf numFmtId="43" fontId="5" fillId="0" borderId="20" xfId="15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3" fontId="5" fillId="0" borderId="14" xfId="15" applyFont="1" applyBorder="1" applyAlignment="1">
      <alignment horizontal="center" vertical="center"/>
    </xf>
    <xf numFmtId="43" fontId="5" fillId="0" borderId="17" xfId="15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1095375</xdr:colOff>
      <xdr:row>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04775" y="57150"/>
          <a:ext cx="1600200" cy="733425"/>
          <a:chOff x="1284" y="900"/>
          <a:chExt cx="2052" cy="108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284" y="900"/>
            <a:ext cx="2052" cy="107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753" y="900"/>
            <a:ext cx="1189" cy="107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1285" y="1459"/>
            <a:ext cx="204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flipV="1">
            <a:off x="1428" y="1179"/>
            <a:ext cx="17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V="1">
            <a:off x="1465" y="1738"/>
            <a:ext cx="1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flipV="1">
            <a:off x="2367" y="900"/>
            <a:ext cx="1" cy="10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1573" y="1170"/>
            <a:ext cx="1516" cy="289"/>
          </a:xfrm>
          <a:custGeom>
            <a:pathLst>
              <a:path h="530" w="2394">
                <a:moveTo>
                  <a:pt x="0" y="359"/>
                </a:moveTo>
                <a:lnTo>
                  <a:pt x="57" y="530"/>
                </a:lnTo>
                <a:lnTo>
                  <a:pt x="2223" y="530"/>
                </a:lnTo>
                <a:lnTo>
                  <a:pt x="2394" y="245"/>
                </a:lnTo>
                <a:lnTo>
                  <a:pt x="2052" y="245"/>
                </a:lnTo>
                <a:lnTo>
                  <a:pt x="1995" y="359"/>
                </a:lnTo>
                <a:lnTo>
                  <a:pt x="456" y="359"/>
                </a:lnTo>
                <a:lnTo>
                  <a:pt x="468" y="0"/>
                </a:lnTo>
                <a:lnTo>
                  <a:pt x="293" y="30"/>
                </a:lnTo>
                <a:lnTo>
                  <a:pt x="228" y="245"/>
                </a:lnTo>
                <a:lnTo>
                  <a:pt x="114" y="245"/>
                </a:lnTo>
                <a:lnTo>
                  <a:pt x="114" y="359"/>
                </a:lnTo>
                <a:lnTo>
                  <a:pt x="0" y="359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2119" y="1210"/>
            <a:ext cx="22" cy="154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flipH="1" flipV="1">
            <a:off x="2042" y="1196"/>
            <a:ext cx="72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flipV="1">
            <a:off x="2145" y="1196"/>
            <a:ext cx="72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1789" y="1210"/>
            <a:ext cx="29" cy="25"/>
          </a:xfrm>
          <a:prstGeom prst="star5">
            <a:avLst/>
          </a:prstGeom>
          <a:solidFill>
            <a:srgbClr val="FF660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2620" y="1210"/>
            <a:ext cx="21" cy="154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H="1" flipV="1">
            <a:off x="2542" y="1196"/>
            <a:ext cx="73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V="1">
            <a:off x="2645" y="1196"/>
            <a:ext cx="72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4">
      <selection activeCell="F92" sqref="F92"/>
    </sheetView>
  </sheetViews>
  <sheetFormatPr defaultColWidth="8.72265625" defaultRowHeight="16.5"/>
  <cols>
    <col min="1" max="1" width="5.8125" style="2" customWidth="1"/>
    <col min="2" max="2" width="12.453125" style="2" customWidth="1"/>
    <col min="3" max="3" width="29.36328125" style="2" customWidth="1"/>
    <col min="4" max="5" width="4.6328125" style="2" customWidth="1"/>
    <col min="6" max="6" width="4.99609375" style="2" customWidth="1"/>
    <col min="7" max="8" width="4.6328125" style="2" customWidth="1"/>
    <col min="9" max="9" width="5.18359375" style="2" customWidth="1"/>
    <col min="10" max="10" width="8.90625" style="2" customWidth="1"/>
    <col min="11" max="11" width="15.6328125" style="2" customWidth="1"/>
    <col min="12" max="16384" width="8.90625" style="2" customWidth="1"/>
  </cols>
  <sheetData>
    <row r="1" spans="7:10" ht="9" customHeight="1">
      <c r="G1" s="1"/>
      <c r="J1" s="1"/>
    </row>
    <row r="2" spans="2:9" ht="16.5">
      <c r="B2" s="33"/>
      <c r="C2" s="51" t="s">
        <v>93</v>
      </c>
      <c r="D2" s="51"/>
      <c r="E2" s="51"/>
      <c r="F2" s="51"/>
      <c r="G2" s="51"/>
      <c r="H2" s="51"/>
      <c r="I2" s="51"/>
    </row>
    <row r="3" spans="2:10" ht="16.5">
      <c r="B3" s="33"/>
      <c r="C3" s="52" t="s">
        <v>94</v>
      </c>
      <c r="D3" s="52"/>
      <c r="E3" s="52"/>
      <c r="F3" s="52"/>
      <c r="G3" s="52"/>
      <c r="H3" s="52"/>
      <c r="I3" s="52"/>
      <c r="J3" s="33"/>
    </row>
    <row r="4" spans="2:10" ht="16.5">
      <c r="B4" s="24"/>
      <c r="C4" s="52" t="s">
        <v>95</v>
      </c>
      <c r="D4" s="52"/>
      <c r="E4" s="52"/>
      <c r="F4" s="52"/>
      <c r="G4" s="52"/>
      <c r="H4" s="52"/>
      <c r="I4" s="52"/>
      <c r="J4" s="33"/>
    </row>
    <row r="5" ht="7.5" customHeight="1">
      <c r="C5" s="35" t="s">
        <v>96</v>
      </c>
    </row>
    <row r="6" spans="1:2" ht="16.5">
      <c r="A6" s="28" t="s">
        <v>92</v>
      </c>
      <c r="B6" s="28"/>
    </row>
    <row r="7" ht="10.5" customHeight="1"/>
    <row r="8" spans="1:9" ht="21.75">
      <c r="A8" s="66" t="s">
        <v>0</v>
      </c>
      <c r="B8" s="66"/>
      <c r="C8" s="66"/>
      <c r="D8" s="66"/>
      <c r="E8" s="66"/>
      <c r="F8" s="66"/>
      <c r="G8" s="66"/>
      <c r="H8" s="66"/>
      <c r="I8" s="66"/>
    </row>
    <row r="9" spans="1:9" ht="16.5">
      <c r="A9" s="67" t="s">
        <v>87</v>
      </c>
      <c r="B9" s="67"/>
      <c r="C9" s="67"/>
      <c r="D9" s="67"/>
      <c r="E9" s="67"/>
      <c r="F9" s="67"/>
      <c r="G9" s="67"/>
      <c r="H9" s="67"/>
      <c r="I9" s="67"/>
    </row>
    <row r="10" spans="1:9" ht="37.5" customHeight="1">
      <c r="A10" s="29" t="s">
        <v>97</v>
      </c>
      <c r="B10" s="29"/>
      <c r="C10" s="29"/>
      <c r="D10" s="29"/>
      <c r="E10" s="29"/>
      <c r="F10" s="29"/>
      <c r="G10" s="29"/>
      <c r="H10" s="29"/>
      <c r="I10" s="29"/>
    </row>
    <row r="11" spans="1:9" ht="10.5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21">
      <c r="A12" s="68" t="s">
        <v>1</v>
      </c>
      <c r="B12" s="68"/>
      <c r="C12" s="68"/>
      <c r="D12" s="68"/>
      <c r="E12" s="68"/>
      <c r="F12" s="68"/>
      <c r="G12" s="68"/>
      <c r="H12" s="68"/>
      <c r="I12" s="68"/>
    </row>
    <row r="13" ht="7.5" customHeight="1"/>
    <row r="14" spans="1:9" s="13" customFormat="1" ht="28.5" customHeight="1">
      <c r="A14" s="8" t="s">
        <v>2</v>
      </c>
      <c r="B14" s="30" t="s">
        <v>3</v>
      </c>
      <c r="C14" s="31"/>
      <c r="D14" s="30" t="s">
        <v>4</v>
      </c>
      <c r="E14" s="53"/>
      <c r="F14" s="31"/>
      <c r="G14" s="30" t="s">
        <v>5</v>
      </c>
      <c r="H14" s="53"/>
      <c r="I14" s="31"/>
    </row>
    <row r="15" spans="1:9" s="17" customFormat="1" ht="16.5">
      <c r="A15" s="16" t="s">
        <v>19</v>
      </c>
      <c r="B15" s="49" t="s">
        <v>6</v>
      </c>
      <c r="C15" s="50"/>
      <c r="D15" s="60">
        <f>SUM(D16:D20)</f>
        <v>8366469203</v>
      </c>
      <c r="E15" s="61"/>
      <c r="F15" s="62"/>
      <c r="G15" s="60">
        <f>SUM(G16:G20)</f>
        <v>6850962483</v>
      </c>
      <c r="H15" s="61"/>
      <c r="I15" s="62"/>
    </row>
    <row r="16" spans="1:9" ht="16.5">
      <c r="A16" s="5">
        <v>1</v>
      </c>
      <c r="B16" s="41" t="s">
        <v>7</v>
      </c>
      <c r="C16" s="42"/>
      <c r="D16" s="63">
        <v>648683983</v>
      </c>
      <c r="E16" s="64"/>
      <c r="F16" s="65"/>
      <c r="G16" s="63">
        <v>926966498</v>
      </c>
      <c r="H16" s="64"/>
      <c r="I16" s="65"/>
    </row>
    <row r="17" spans="1:9" ht="16.5">
      <c r="A17" s="5">
        <v>2</v>
      </c>
      <c r="B17" s="41" t="s">
        <v>8</v>
      </c>
      <c r="C17" s="42"/>
      <c r="D17" s="63"/>
      <c r="E17" s="64"/>
      <c r="F17" s="65"/>
      <c r="G17" s="63"/>
      <c r="H17" s="64"/>
      <c r="I17" s="65"/>
    </row>
    <row r="18" spans="1:9" ht="16.5">
      <c r="A18" s="5">
        <v>3</v>
      </c>
      <c r="B18" s="41" t="s">
        <v>9</v>
      </c>
      <c r="C18" s="42"/>
      <c r="D18" s="63">
        <v>6634338081</v>
      </c>
      <c r="E18" s="64"/>
      <c r="F18" s="65"/>
      <c r="G18" s="63">
        <v>3845388428</v>
      </c>
      <c r="H18" s="64"/>
      <c r="I18" s="65"/>
    </row>
    <row r="19" spans="1:9" ht="16.5">
      <c r="A19" s="5">
        <v>4</v>
      </c>
      <c r="B19" s="41" t="s">
        <v>10</v>
      </c>
      <c r="C19" s="42"/>
      <c r="D19" s="63">
        <v>783108532</v>
      </c>
      <c r="E19" s="64"/>
      <c r="F19" s="65"/>
      <c r="G19" s="63">
        <v>1184906104</v>
      </c>
      <c r="H19" s="64"/>
      <c r="I19" s="65"/>
    </row>
    <row r="20" spans="1:9" ht="16.5">
      <c r="A20" s="5">
        <v>5</v>
      </c>
      <c r="B20" s="41" t="s">
        <v>11</v>
      </c>
      <c r="C20" s="42"/>
      <c r="D20" s="63">
        <v>300338607</v>
      </c>
      <c r="E20" s="64"/>
      <c r="F20" s="65"/>
      <c r="G20" s="63">
        <v>893701453</v>
      </c>
      <c r="H20" s="64"/>
      <c r="I20" s="65"/>
    </row>
    <row r="21" spans="1:9" s="17" customFormat="1" ht="16.5">
      <c r="A21" s="18" t="s">
        <v>20</v>
      </c>
      <c r="B21" s="41" t="s">
        <v>12</v>
      </c>
      <c r="C21" s="42"/>
      <c r="D21" s="69">
        <f>D22+D27+D29+D31+D28+D30</f>
        <v>39140382195</v>
      </c>
      <c r="E21" s="70"/>
      <c r="F21" s="71"/>
      <c r="G21" s="69">
        <f>G22+G27+G29+G31+G28+G30</f>
        <v>35989831738</v>
      </c>
      <c r="H21" s="70"/>
      <c r="I21" s="71"/>
    </row>
    <row r="22" spans="1:9" ht="16.5">
      <c r="A22" s="5">
        <v>1</v>
      </c>
      <c r="B22" s="41" t="s">
        <v>13</v>
      </c>
      <c r="C22" s="42"/>
      <c r="D22" s="63">
        <f>D23+D24+D25+D26</f>
        <v>25125420677</v>
      </c>
      <c r="E22" s="64"/>
      <c r="F22" s="65"/>
      <c r="G22" s="63">
        <f>G23+G24+G25+G26</f>
        <v>21586055922</v>
      </c>
      <c r="H22" s="64"/>
      <c r="I22" s="65"/>
    </row>
    <row r="23" spans="1:9" ht="16.5">
      <c r="A23" s="5"/>
      <c r="B23" s="41" t="s">
        <v>14</v>
      </c>
      <c r="C23" s="42"/>
      <c r="D23" s="63">
        <v>53849108795</v>
      </c>
      <c r="E23" s="64"/>
      <c r="F23" s="65"/>
      <c r="G23" s="63">
        <v>53866108795</v>
      </c>
      <c r="H23" s="64"/>
      <c r="I23" s="65"/>
    </row>
    <row r="24" spans="1:9" ht="16.5">
      <c r="A24" s="5"/>
      <c r="B24" s="41" t="s">
        <v>15</v>
      </c>
      <c r="C24" s="42"/>
      <c r="D24" s="63">
        <v>-28769388354</v>
      </c>
      <c r="E24" s="64"/>
      <c r="F24" s="65"/>
      <c r="G24" s="63">
        <v>-32315960197</v>
      </c>
      <c r="H24" s="64"/>
      <c r="I24" s="65"/>
    </row>
    <row r="25" spans="1:9" ht="16.5">
      <c r="A25" s="5"/>
      <c r="B25" s="41" t="s">
        <v>16</v>
      </c>
      <c r="C25" s="42"/>
      <c r="D25" s="63">
        <v>277309100</v>
      </c>
      <c r="E25" s="64"/>
      <c r="F25" s="65"/>
      <c r="G25" s="63">
        <v>277309100</v>
      </c>
      <c r="H25" s="64"/>
      <c r="I25" s="65"/>
    </row>
    <row r="26" spans="1:9" ht="16.5">
      <c r="A26" s="5"/>
      <c r="B26" s="41" t="s">
        <v>17</v>
      </c>
      <c r="C26" s="42"/>
      <c r="D26" s="63">
        <v>-231608864</v>
      </c>
      <c r="E26" s="64"/>
      <c r="F26" s="65"/>
      <c r="G26" s="63">
        <v>-241401776</v>
      </c>
      <c r="H26" s="64"/>
      <c r="I26" s="65"/>
    </row>
    <row r="27" spans="1:9" ht="16.5">
      <c r="A27" s="5">
        <v>2</v>
      </c>
      <c r="B27" s="41" t="s">
        <v>18</v>
      </c>
      <c r="C27" s="42"/>
      <c r="D27" s="63">
        <v>4000000000</v>
      </c>
      <c r="E27" s="64"/>
      <c r="F27" s="65"/>
      <c r="G27" s="63">
        <v>4000000000</v>
      </c>
      <c r="H27" s="64"/>
      <c r="I27" s="65"/>
    </row>
    <row r="28" spans="1:9" ht="16.5">
      <c r="A28" s="5">
        <v>3</v>
      </c>
      <c r="B28" s="41" t="s">
        <v>21</v>
      </c>
      <c r="C28" s="42"/>
      <c r="D28" s="63">
        <v>9500590090</v>
      </c>
      <c r="E28" s="64"/>
      <c r="F28" s="65"/>
      <c r="G28" s="63">
        <v>9891840100</v>
      </c>
      <c r="H28" s="64"/>
      <c r="I28" s="65"/>
    </row>
    <row r="29" spans="1:9" ht="16.5">
      <c r="A29" s="5">
        <v>4</v>
      </c>
      <c r="B29" s="41" t="s">
        <v>22</v>
      </c>
      <c r="C29" s="42"/>
      <c r="D29" s="63">
        <v>509500000</v>
      </c>
      <c r="E29" s="64"/>
      <c r="F29" s="65"/>
      <c r="G29" s="63">
        <v>509500000</v>
      </c>
      <c r="H29" s="64"/>
      <c r="I29" s="65"/>
    </row>
    <row r="30" spans="1:9" ht="16.5">
      <c r="A30" s="5">
        <v>5</v>
      </c>
      <c r="B30" s="41" t="s">
        <v>23</v>
      </c>
      <c r="C30" s="42"/>
      <c r="D30" s="63">
        <v>4871428</v>
      </c>
      <c r="E30" s="64"/>
      <c r="F30" s="65"/>
      <c r="G30" s="63">
        <v>2435716</v>
      </c>
      <c r="H30" s="64"/>
      <c r="I30" s="65"/>
    </row>
    <row r="31" spans="1:9" ht="16.5">
      <c r="A31" s="6">
        <v>6</v>
      </c>
      <c r="B31" s="41" t="s">
        <v>24</v>
      </c>
      <c r="C31" s="42"/>
      <c r="D31" s="72"/>
      <c r="E31" s="73"/>
      <c r="F31" s="74"/>
      <c r="G31" s="72"/>
      <c r="H31" s="73"/>
      <c r="I31" s="74"/>
    </row>
    <row r="32" spans="1:9" s="9" customFormat="1" ht="24.75" customHeight="1">
      <c r="A32" s="8" t="s">
        <v>25</v>
      </c>
      <c r="B32" s="30" t="s">
        <v>26</v>
      </c>
      <c r="C32" s="31"/>
      <c r="D32" s="75">
        <f>D15+D21</f>
        <v>47506851398</v>
      </c>
      <c r="E32" s="76"/>
      <c r="F32" s="77"/>
      <c r="G32" s="75">
        <f>G15+G21</f>
        <v>42840794221</v>
      </c>
      <c r="H32" s="76"/>
      <c r="I32" s="77"/>
    </row>
    <row r="33" spans="1:9" s="17" customFormat="1" ht="16.5">
      <c r="A33" s="19" t="s">
        <v>27</v>
      </c>
      <c r="B33" s="49" t="s">
        <v>28</v>
      </c>
      <c r="C33" s="50"/>
      <c r="D33" s="78">
        <f>SUM(D34:D36)</f>
        <v>38344474287</v>
      </c>
      <c r="E33" s="79"/>
      <c r="F33" s="80"/>
      <c r="G33" s="78">
        <f>SUM(G34:G36)</f>
        <v>31007048624</v>
      </c>
      <c r="H33" s="79"/>
      <c r="I33" s="80"/>
    </row>
    <row r="34" spans="1:9" ht="16.5">
      <c r="A34" s="5"/>
      <c r="B34" s="41" t="s">
        <v>29</v>
      </c>
      <c r="C34" s="42"/>
      <c r="D34" s="63">
        <v>6197952500</v>
      </c>
      <c r="E34" s="64"/>
      <c r="F34" s="65"/>
      <c r="G34" s="63">
        <v>2234958420</v>
      </c>
      <c r="H34" s="64"/>
      <c r="I34" s="65"/>
    </row>
    <row r="35" spans="1:9" ht="16.5">
      <c r="A35" s="5"/>
      <c r="B35" s="41" t="s">
        <v>30</v>
      </c>
      <c r="C35" s="42"/>
      <c r="D35" s="63">
        <v>17510897500</v>
      </c>
      <c r="E35" s="64"/>
      <c r="F35" s="65"/>
      <c r="G35" s="63">
        <v>17473440580</v>
      </c>
      <c r="H35" s="64"/>
      <c r="I35" s="65"/>
    </row>
    <row r="36" spans="1:9" ht="16.5">
      <c r="A36" s="5"/>
      <c r="B36" s="41" t="s">
        <v>31</v>
      </c>
      <c r="C36" s="42"/>
      <c r="D36" s="63">
        <f>5244503416+388391076+205330101+4916676460+65964000+3814759234</f>
        <v>14635624287</v>
      </c>
      <c r="E36" s="64"/>
      <c r="F36" s="65"/>
      <c r="G36" s="63">
        <f>44897225+2517099777+4370079849+94763009+10000000+4261809764</f>
        <v>11298649624</v>
      </c>
      <c r="H36" s="64"/>
      <c r="I36" s="65"/>
    </row>
    <row r="37" spans="1:9" s="17" customFormat="1" ht="16.5">
      <c r="A37" s="18" t="s">
        <v>32</v>
      </c>
      <c r="B37" s="41" t="s">
        <v>79</v>
      </c>
      <c r="C37" s="42"/>
      <c r="D37" s="69">
        <f>D38</f>
        <v>9162377111</v>
      </c>
      <c r="E37" s="70"/>
      <c r="F37" s="71"/>
      <c r="G37" s="69">
        <f>G38</f>
        <v>11833745597</v>
      </c>
      <c r="H37" s="70"/>
      <c r="I37" s="71"/>
    </row>
    <row r="38" spans="1:9" ht="16.5">
      <c r="A38" s="5">
        <v>1</v>
      </c>
      <c r="B38" s="41" t="s">
        <v>33</v>
      </c>
      <c r="C38" s="42"/>
      <c r="D38" s="63">
        <f>SUM(D39:D43)</f>
        <v>9162377111</v>
      </c>
      <c r="E38" s="64"/>
      <c r="F38" s="65"/>
      <c r="G38" s="63">
        <f>SUM(G39:G43)</f>
        <v>11833745597</v>
      </c>
      <c r="H38" s="64"/>
      <c r="I38" s="65"/>
    </row>
    <row r="39" spans="1:9" ht="16.5">
      <c r="A39" s="5"/>
      <c r="B39" s="41" t="s">
        <v>34</v>
      </c>
      <c r="C39" s="42"/>
      <c r="D39" s="63">
        <f>6000000000-10200000</f>
        <v>5989800000</v>
      </c>
      <c r="E39" s="64"/>
      <c r="F39" s="65"/>
      <c r="G39" s="63">
        <f>6000000000-10200000</f>
        <v>5989800000</v>
      </c>
      <c r="H39" s="64"/>
      <c r="I39" s="65"/>
    </row>
    <row r="40" spans="1:9" ht="16.5">
      <c r="A40" s="5"/>
      <c r="B40" s="41" t="s">
        <v>35</v>
      </c>
      <c r="C40" s="42"/>
      <c r="D40" s="63">
        <f>1020*10000</f>
        <v>10200000</v>
      </c>
      <c r="E40" s="64"/>
      <c r="F40" s="65"/>
      <c r="G40" s="63">
        <f>1020*10000</f>
        <v>10200000</v>
      </c>
      <c r="H40" s="64"/>
      <c r="I40" s="65"/>
    </row>
    <row r="41" spans="1:9" ht="16.5">
      <c r="A41" s="5"/>
      <c r="B41" s="41" t="s">
        <v>36</v>
      </c>
      <c r="C41" s="42"/>
      <c r="D41" s="63">
        <v>500000000</v>
      </c>
      <c r="E41" s="64"/>
      <c r="F41" s="65"/>
      <c r="G41" s="63">
        <v>500000000</v>
      </c>
      <c r="H41" s="64"/>
      <c r="I41" s="65"/>
    </row>
    <row r="42" spans="1:9" ht="16.5">
      <c r="A42" s="5"/>
      <c r="B42" s="41" t="s">
        <v>37</v>
      </c>
      <c r="C42" s="42"/>
      <c r="D42" s="63">
        <f>372985185+424019611</f>
        <v>797004796</v>
      </c>
      <c r="E42" s="64"/>
      <c r="F42" s="65"/>
      <c r="G42" s="63">
        <f>538368325+768032170</f>
        <v>1306400495</v>
      </c>
      <c r="H42" s="64"/>
      <c r="I42" s="65"/>
    </row>
    <row r="43" spans="1:9" ht="16.5">
      <c r="A43" s="5"/>
      <c r="B43" s="41" t="s">
        <v>38</v>
      </c>
      <c r="C43" s="42"/>
      <c r="D43" s="63">
        <v>1865372315</v>
      </c>
      <c r="E43" s="64"/>
      <c r="F43" s="65"/>
      <c r="G43" s="63">
        <v>4027345102</v>
      </c>
      <c r="H43" s="64"/>
      <c r="I43" s="65"/>
    </row>
    <row r="44" spans="1:9" ht="16.5">
      <c r="A44" s="6">
        <v>2</v>
      </c>
      <c r="B44" s="47" t="s">
        <v>39</v>
      </c>
      <c r="C44" s="48"/>
      <c r="D44" s="72"/>
      <c r="E44" s="73"/>
      <c r="F44" s="74"/>
      <c r="G44" s="72"/>
      <c r="H44" s="73"/>
      <c r="I44" s="74"/>
    </row>
    <row r="45" spans="1:9" s="9" customFormat="1" ht="23.25" customHeight="1">
      <c r="A45" s="8" t="s">
        <v>40</v>
      </c>
      <c r="B45" s="30" t="s">
        <v>41</v>
      </c>
      <c r="C45" s="31"/>
      <c r="D45" s="75">
        <f>D33+D37</f>
        <v>47506851398</v>
      </c>
      <c r="E45" s="76"/>
      <c r="F45" s="77"/>
      <c r="G45" s="75">
        <f>G33+G37</f>
        <v>42840794221</v>
      </c>
      <c r="H45" s="76"/>
      <c r="I45" s="77"/>
    </row>
    <row r="46" spans="1:9" s="9" customFormat="1" ht="15.75" customHeight="1">
      <c r="A46" s="14"/>
      <c r="B46" s="14"/>
      <c r="C46" s="14"/>
      <c r="D46" s="15"/>
      <c r="E46" s="15"/>
      <c r="F46" s="15"/>
      <c r="G46" s="15"/>
      <c r="H46" s="15"/>
      <c r="I46" s="15"/>
    </row>
    <row r="47" spans="1:9" ht="21">
      <c r="A47" s="68" t="s">
        <v>42</v>
      </c>
      <c r="B47" s="68"/>
      <c r="C47" s="68"/>
      <c r="D47" s="68"/>
      <c r="E47" s="68"/>
      <c r="F47" s="68"/>
      <c r="G47" s="68"/>
      <c r="H47" s="68"/>
      <c r="I47" s="68"/>
    </row>
    <row r="49" spans="1:11" s="9" customFormat="1" ht="42" customHeight="1">
      <c r="A49" s="8" t="s">
        <v>2</v>
      </c>
      <c r="B49" s="30" t="s">
        <v>43</v>
      </c>
      <c r="C49" s="31"/>
      <c r="D49" s="81" t="s">
        <v>91</v>
      </c>
      <c r="E49" s="82"/>
      <c r="F49" s="83"/>
      <c r="G49" s="30" t="s">
        <v>81</v>
      </c>
      <c r="H49" s="53"/>
      <c r="I49" s="31"/>
      <c r="K49" s="23" t="s">
        <v>80</v>
      </c>
    </row>
    <row r="50" spans="1:11" ht="30" customHeight="1">
      <c r="A50" s="7">
        <v>1</v>
      </c>
      <c r="B50" s="87" t="s">
        <v>44</v>
      </c>
      <c r="C50" s="88"/>
      <c r="D50" s="84">
        <v>12122510737</v>
      </c>
      <c r="E50" s="85"/>
      <c r="F50" s="86"/>
      <c r="G50" s="84">
        <f>D50+K50</f>
        <v>23113316078</v>
      </c>
      <c r="H50" s="85"/>
      <c r="I50" s="86"/>
      <c r="K50" s="26">
        <v>10990805341</v>
      </c>
    </row>
    <row r="51" spans="1:11" ht="30" customHeight="1">
      <c r="A51" s="5">
        <v>2</v>
      </c>
      <c r="B51" s="41" t="s">
        <v>45</v>
      </c>
      <c r="C51" s="42"/>
      <c r="D51" s="63">
        <v>32642923</v>
      </c>
      <c r="E51" s="64"/>
      <c r="F51" s="65"/>
      <c r="G51" s="63">
        <f>D51+K51</f>
        <v>32642923</v>
      </c>
      <c r="H51" s="64"/>
      <c r="I51" s="65"/>
      <c r="K51" s="25">
        <v>0</v>
      </c>
    </row>
    <row r="52" spans="1:11" ht="30" customHeight="1">
      <c r="A52" s="5">
        <v>3</v>
      </c>
      <c r="B52" s="41" t="s">
        <v>46</v>
      </c>
      <c r="C52" s="42"/>
      <c r="D52" s="63">
        <f>D50-D51</f>
        <v>12089867814</v>
      </c>
      <c r="E52" s="64"/>
      <c r="F52" s="65"/>
      <c r="G52" s="63">
        <f>G50-G51</f>
        <v>23080673155</v>
      </c>
      <c r="H52" s="64"/>
      <c r="I52" s="65"/>
      <c r="K52" s="25">
        <f>K50-K51</f>
        <v>10990805341</v>
      </c>
    </row>
    <row r="53" spans="1:11" ht="30" customHeight="1">
      <c r="A53" s="5">
        <v>4</v>
      </c>
      <c r="B53" s="41" t="s">
        <v>47</v>
      </c>
      <c r="C53" s="42"/>
      <c r="D53" s="63">
        <v>9525012350</v>
      </c>
      <c r="E53" s="64"/>
      <c r="F53" s="65"/>
      <c r="G53" s="63">
        <f>D53+K53</f>
        <v>18426372920</v>
      </c>
      <c r="H53" s="64"/>
      <c r="I53" s="65"/>
      <c r="K53" s="25">
        <v>8901360570</v>
      </c>
    </row>
    <row r="54" spans="1:11" ht="30" customHeight="1">
      <c r="A54" s="5">
        <v>5</v>
      </c>
      <c r="B54" s="41" t="s">
        <v>48</v>
      </c>
      <c r="C54" s="42"/>
      <c r="D54" s="63">
        <f>D52-D53</f>
        <v>2564855464</v>
      </c>
      <c r="E54" s="64"/>
      <c r="F54" s="65"/>
      <c r="G54" s="63">
        <f>G52-G53</f>
        <v>4654300235</v>
      </c>
      <c r="H54" s="64"/>
      <c r="I54" s="65"/>
      <c r="K54" s="25">
        <f>K52-K53</f>
        <v>2089444771</v>
      </c>
    </row>
    <row r="55" spans="1:11" ht="30" customHeight="1">
      <c r="A55" s="5">
        <v>6</v>
      </c>
      <c r="B55" s="41" t="s">
        <v>49</v>
      </c>
      <c r="C55" s="42"/>
      <c r="D55" s="63">
        <v>26836793</v>
      </c>
      <c r="E55" s="64"/>
      <c r="F55" s="65"/>
      <c r="G55" s="63">
        <f>D55+K55</f>
        <v>52570668</v>
      </c>
      <c r="H55" s="64"/>
      <c r="I55" s="65"/>
      <c r="K55" s="25">
        <v>25733875</v>
      </c>
    </row>
    <row r="56" spans="1:11" ht="30" customHeight="1">
      <c r="A56" s="5">
        <v>7</v>
      </c>
      <c r="B56" s="41" t="s">
        <v>50</v>
      </c>
      <c r="C56" s="42"/>
      <c r="D56" s="63">
        <v>488284790</v>
      </c>
      <c r="E56" s="64"/>
      <c r="F56" s="65"/>
      <c r="G56" s="63">
        <f>D56+K56</f>
        <v>821355223</v>
      </c>
      <c r="H56" s="64"/>
      <c r="I56" s="65"/>
      <c r="K56" s="25">
        <v>333070433</v>
      </c>
    </row>
    <row r="57" spans="1:11" ht="30" customHeight="1">
      <c r="A57" s="5">
        <v>8</v>
      </c>
      <c r="B57" s="41" t="s">
        <v>51</v>
      </c>
      <c r="C57" s="42"/>
      <c r="D57" s="63">
        <f>D55-D56</f>
        <v>-461447997</v>
      </c>
      <c r="E57" s="64"/>
      <c r="F57" s="65"/>
      <c r="G57" s="63">
        <f>G55-G56</f>
        <v>-768784555</v>
      </c>
      <c r="H57" s="64"/>
      <c r="I57" s="65"/>
      <c r="K57" s="25">
        <f>K55-K56</f>
        <v>-307336558</v>
      </c>
    </row>
    <row r="58" spans="1:11" ht="30" customHeight="1">
      <c r="A58" s="5">
        <v>9</v>
      </c>
      <c r="B58" s="41" t="s">
        <v>52</v>
      </c>
      <c r="C58" s="42"/>
      <c r="D58" s="63"/>
      <c r="E58" s="64"/>
      <c r="F58" s="65"/>
      <c r="G58" s="63"/>
      <c r="H58" s="64"/>
      <c r="I58" s="65"/>
      <c r="K58" s="25"/>
    </row>
    <row r="59" spans="1:11" ht="30" customHeight="1">
      <c r="A59" s="5">
        <v>10</v>
      </c>
      <c r="B59" s="41" t="s">
        <v>53</v>
      </c>
      <c r="C59" s="42"/>
      <c r="D59" s="63">
        <v>1034415587</v>
      </c>
      <c r="E59" s="64"/>
      <c r="F59" s="65"/>
      <c r="G59" s="63">
        <f>D59+K59</f>
        <v>1975934796</v>
      </c>
      <c r="H59" s="64"/>
      <c r="I59" s="65"/>
      <c r="K59" s="25">
        <v>941519209</v>
      </c>
    </row>
    <row r="60" spans="1:11" ht="30" customHeight="1">
      <c r="A60" s="5">
        <v>11</v>
      </c>
      <c r="B60" s="41" t="s">
        <v>54</v>
      </c>
      <c r="C60" s="42"/>
      <c r="D60" s="63">
        <v>428698009</v>
      </c>
      <c r="E60" s="64"/>
      <c r="F60" s="65"/>
      <c r="G60" s="63">
        <f>D60+K60</f>
        <v>465287045</v>
      </c>
      <c r="H60" s="64"/>
      <c r="I60" s="65"/>
      <c r="K60" s="25">
        <v>36589036</v>
      </c>
    </row>
    <row r="61" spans="1:11" ht="30" customHeight="1">
      <c r="A61" s="5">
        <v>12</v>
      </c>
      <c r="B61" s="41" t="s">
        <v>55</v>
      </c>
      <c r="C61" s="42"/>
      <c r="D61" s="63">
        <v>356177246</v>
      </c>
      <c r="E61" s="64"/>
      <c r="F61" s="65"/>
      <c r="G61" s="63">
        <f>D61+K61</f>
        <v>360002791</v>
      </c>
      <c r="H61" s="64"/>
      <c r="I61" s="65"/>
      <c r="K61" s="25">
        <v>3825545</v>
      </c>
    </row>
    <row r="62" spans="1:11" ht="30" customHeight="1">
      <c r="A62" s="5">
        <v>13</v>
      </c>
      <c r="B62" s="41" t="s">
        <v>56</v>
      </c>
      <c r="C62" s="42"/>
      <c r="D62" s="63">
        <f>D60-D61</f>
        <v>72520763</v>
      </c>
      <c r="E62" s="64"/>
      <c r="F62" s="65"/>
      <c r="G62" s="63">
        <f>G60-G61</f>
        <v>105284254</v>
      </c>
      <c r="H62" s="64"/>
      <c r="I62" s="65"/>
      <c r="K62" s="25">
        <f>K60-K61</f>
        <v>32763491</v>
      </c>
    </row>
    <row r="63" spans="1:11" ht="30" customHeight="1">
      <c r="A63" s="5">
        <v>14</v>
      </c>
      <c r="B63" s="41" t="s">
        <v>57</v>
      </c>
      <c r="C63" s="42"/>
      <c r="D63" s="63">
        <f>D54+D57-D58+D62-D59</f>
        <v>1141512643</v>
      </c>
      <c r="E63" s="64"/>
      <c r="F63" s="65"/>
      <c r="G63" s="63">
        <f>G54+G57-G58+G62-G59</f>
        <v>2014865138</v>
      </c>
      <c r="H63" s="64"/>
      <c r="I63" s="65"/>
      <c r="K63" s="25">
        <f>K54+K57-K58+K62-K59</f>
        <v>873352495</v>
      </c>
    </row>
    <row r="64" spans="1:11" ht="30" customHeight="1">
      <c r="A64" s="5">
        <v>15</v>
      </c>
      <c r="B64" s="41" t="s">
        <v>58</v>
      </c>
      <c r="C64" s="42"/>
      <c r="D64" s="63">
        <f>D63*28%/2</f>
        <v>159811770.02</v>
      </c>
      <c r="E64" s="64"/>
      <c r="F64" s="65"/>
      <c r="G64" s="63">
        <f>G63*28%/2</f>
        <v>282081119.32000005</v>
      </c>
      <c r="H64" s="64"/>
      <c r="I64" s="65"/>
      <c r="K64" s="25">
        <f>K63*28%/2</f>
        <v>122269349.30000001</v>
      </c>
    </row>
    <row r="65" spans="1:11" ht="30" customHeight="1">
      <c r="A65" s="5">
        <v>16</v>
      </c>
      <c r="B65" s="41" t="s">
        <v>59</v>
      </c>
      <c r="C65" s="42"/>
      <c r="D65" s="63">
        <f>D63-D64</f>
        <v>981700872.98</v>
      </c>
      <c r="E65" s="64"/>
      <c r="F65" s="65"/>
      <c r="G65" s="63">
        <f>G63-G64</f>
        <v>1732784018.6799998</v>
      </c>
      <c r="H65" s="64"/>
      <c r="I65" s="65"/>
      <c r="K65" s="25">
        <f>K63-K64</f>
        <v>751083145.7</v>
      </c>
    </row>
    <row r="66" spans="1:11" ht="30" customHeight="1">
      <c r="A66" s="5">
        <v>17</v>
      </c>
      <c r="B66" s="41" t="s">
        <v>60</v>
      </c>
      <c r="C66" s="42"/>
      <c r="D66" s="63">
        <f>D65/(600000-1020)</f>
        <v>1638.9543440181642</v>
      </c>
      <c r="E66" s="64"/>
      <c r="F66" s="65"/>
      <c r="G66" s="63">
        <f>G65/(600000-1020)</f>
        <v>2892.8912796420577</v>
      </c>
      <c r="H66" s="64"/>
      <c r="I66" s="65"/>
      <c r="K66" s="25">
        <f>K65/(600000-1020)</f>
        <v>1253.936935623894</v>
      </c>
    </row>
    <row r="67" spans="1:11" ht="30" customHeight="1">
      <c r="A67" s="10">
        <v>18</v>
      </c>
      <c r="B67" s="41" t="s">
        <v>61</v>
      </c>
      <c r="C67" s="42"/>
      <c r="D67" s="89">
        <f>1500/4</f>
        <v>375</v>
      </c>
      <c r="E67" s="90"/>
      <c r="F67" s="91"/>
      <c r="G67" s="89">
        <f>1500/2</f>
        <v>750</v>
      </c>
      <c r="H67" s="90"/>
      <c r="I67" s="91"/>
      <c r="K67" s="27">
        <f>1500/4</f>
        <v>375</v>
      </c>
    </row>
    <row r="68" spans="1:9" ht="20.25" customHeight="1">
      <c r="A68" s="22" t="s">
        <v>84</v>
      </c>
      <c r="B68" s="20"/>
      <c r="C68" s="20"/>
      <c r="D68" s="21"/>
      <c r="E68" s="21"/>
      <c r="F68" s="21"/>
      <c r="G68" s="21"/>
      <c r="H68" s="21"/>
      <c r="I68" s="21"/>
    </row>
    <row r="69" spans="1:9" ht="60" customHeight="1">
      <c r="A69" s="56" t="s">
        <v>85</v>
      </c>
      <c r="B69" s="57"/>
      <c r="C69" s="57"/>
      <c r="D69" s="57"/>
      <c r="E69" s="57"/>
      <c r="F69" s="57"/>
      <c r="G69" s="57"/>
      <c r="H69" s="57"/>
      <c r="I69" s="57"/>
    </row>
    <row r="70" spans="1:9" ht="20.25" customHeight="1">
      <c r="A70" s="58" t="s">
        <v>86</v>
      </c>
      <c r="B70" s="59"/>
      <c r="C70" s="59"/>
      <c r="D70" s="59"/>
      <c r="E70" s="59"/>
      <c r="F70" s="59"/>
      <c r="G70" s="59"/>
      <c r="H70" s="59"/>
      <c r="I70" s="59"/>
    </row>
    <row r="71" spans="1:9" ht="43.5" customHeight="1">
      <c r="A71" s="56" t="s">
        <v>88</v>
      </c>
      <c r="B71" s="57"/>
      <c r="C71" s="57"/>
      <c r="D71" s="57"/>
      <c r="E71" s="57"/>
      <c r="F71" s="57"/>
      <c r="G71" s="57"/>
      <c r="H71" s="57"/>
      <c r="I71" s="57"/>
    </row>
    <row r="72" spans="1:9" ht="34.5" customHeight="1">
      <c r="A72" s="105" t="s">
        <v>62</v>
      </c>
      <c r="B72" s="105"/>
      <c r="C72" s="105"/>
      <c r="D72" s="105"/>
      <c r="E72" s="105"/>
      <c r="F72" s="105"/>
      <c r="G72" s="105"/>
      <c r="H72" s="105"/>
      <c r="I72" s="105"/>
    </row>
    <row r="73" spans="1:9" ht="37.5" customHeight="1">
      <c r="A73" s="4" t="s">
        <v>2</v>
      </c>
      <c r="B73" s="43" t="s">
        <v>43</v>
      </c>
      <c r="C73" s="44"/>
      <c r="D73" s="96" t="s">
        <v>63</v>
      </c>
      <c r="E73" s="96"/>
      <c r="F73" s="96" t="s">
        <v>82</v>
      </c>
      <c r="G73" s="96"/>
      <c r="H73" s="96" t="s">
        <v>89</v>
      </c>
      <c r="I73" s="96"/>
    </row>
    <row r="74" spans="1:9" ht="27" customHeight="1">
      <c r="A74" s="12">
        <v>1</v>
      </c>
      <c r="B74" s="45" t="s">
        <v>64</v>
      </c>
      <c r="C74" s="46"/>
      <c r="D74" s="97" t="s">
        <v>76</v>
      </c>
      <c r="E74" s="98"/>
      <c r="F74" s="94"/>
      <c r="G74" s="95"/>
      <c r="H74" s="94"/>
      <c r="I74" s="95"/>
    </row>
    <row r="75" spans="1:9" ht="27" customHeight="1">
      <c r="A75" s="3"/>
      <c r="B75" s="36" t="s">
        <v>65</v>
      </c>
      <c r="C75" s="37"/>
      <c r="D75" s="99"/>
      <c r="E75" s="100"/>
      <c r="F75" s="92">
        <v>83.03</v>
      </c>
      <c r="G75" s="93"/>
      <c r="H75" s="92">
        <f>G21/G32%</f>
        <v>84.00832055620074</v>
      </c>
      <c r="I75" s="93"/>
    </row>
    <row r="76" spans="1:9" ht="27" customHeight="1">
      <c r="A76" s="11"/>
      <c r="B76" s="32" t="s">
        <v>66</v>
      </c>
      <c r="C76" s="40"/>
      <c r="D76" s="99"/>
      <c r="E76" s="100"/>
      <c r="F76" s="92">
        <f>100-F75</f>
        <v>16.97</v>
      </c>
      <c r="G76" s="93"/>
      <c r="H76" s="92">
        <f>100-H75</f>
        <v>15.991679443799256</v>
      </c>
      <c r="I76" s="93"/>
    </row>
    <row r="77" spans="1:9" ht="27" customHeight="1">
      <c r="A77" s="12">
        <v>2</v>
      </c>
      <c r="B77" s="36" t="s">
        <v>67</v>
      </c>
      <c r="C77" s="37"/>
      <c r="D77" s="97" t="s">
        <v>76</v>
      </c>
      <c r="E77" s="98"/>
      <c r="F77" s="94"/>
      <c r="G77" s="95"/>
      <c r="H77" s="94"/>
      <c r="I77" s="95"/>
    </row>
    <row r="78" spans="1:9" ht="27" customHeight="1">
      <c r="A78" s="3"/>
      <c r="B78" s="36" t="s">
        <v>68</v>
      </c>
      <c r="C78" s="37"/>
      <c r="D78" s="99"/>
      <c r="E78" s="100"/>
      <c r="F78" s="92">
        <v>78.24</v>
      </c>
      <c r="G78" s="93"/>
      <c r="H78" s="92">
        <f>G33/G45%</f>
        <v>72.37738979358312</v>
      </c>
      <c r="I78" s="93"/>
    </row>
    <row r="79" spans="1:9" ht="27" customHeight="1">
      <c r="A79" s="11"/>
      <c r="B79" s="32" t="s">
        <v>69</v>
      </c>
      <c r="C79" s="40"/>
      <c r="D79" s="99"/>
      <c r="E79" s="100"/>
      <c r="F79" s="92">
        <f>100-F78</f>
        <v>21.760000000000005</v>
      </c>
      <c r="G79" s="93"/>
      <c r="H79" s="92">
        <f>100-H78</f>
        <v>27.62261020641688</v>
      </c>
      <c r="I79" s="93"/>
    </row>
    <row r="80" spans="1:9" ht="27" customHeight="1">
      <c r="A80" s="12">
        <v>3</v>
      </c>
      <c r="B80" s="36" t="s">
        <v>70</v>
      </c>
      <c r="C80" s="37"/>
      <c r="D80" s="97" t="s">
        <v>77</v>
      </c>
      <c r="E80" s="98"/>
      <c r="F80" s="94"/>
      <c r="G80" s="95"/>
      <c r="H80" s="94"/>
      <c r="I80" s="95"/>
    </row>
    <row r="81" spans="1:9" ht="27" customHeight="1">
      <c r="A81" s="3"/>
      <c r="B81" s="36" t="s">
        <v>71</v>
      </c>
      <c r="C81" s="37"/>
      <c r="D81" s="99"/>
      <c r="E81" s="100"/>
      <c r="F81" s="92">
        <v>0.07</v>
      </c>
      <c r="G81" s="93"/>
      <c r="H81" s="92">
        <f>G16/(G34+G36)</f>
        <v>0.06849367108802608</v>
      </c>
      <c r="I81" s="93"/>
    </row>
    <row r="82" spans="1:9" ht="27" customHeight="1">
      <c r="A82" s="11"/>
      <c r="B82" s="32" t="s">
        <v>72</v>
      </c>
      <c r="C82" s="40"/>
      <c r="D82" s="101"/>
      <c r="E82" s="102"/>
      <c r="F82" s="103">
        <v>1.28</v>
      </c>
      <c r="G82" s="104"/>
      <c r="H82" s="103">
        <f>G32/G33</f>
        <v>1.3816469519720904</v>
      </c>
      <c r="I82" s="104"/>
    </row>
    <row r="83" spans="1:9" ht="27" customHeight="1">
      <c r="A83" s="12">
        <v>4</v>
      </c>
      <c r="B83" s="36" t="s">
        <v>73</v>
      </c>
      <c r="C83" s="37"/>
      <c r="D83" s="99" t="s">
        <v>76</v>
      </c>
      <c r="E83" s="100"/>
      <c r="F83" s="92"/>
      <c r="G83" s="93"/>
      <c r="H83" s="92"/>
      <c r="I83" s="93"/>
    </row>
    <row r="84" spans="1:9" ht="27" customHeight="1">
      <c r="A84" s="3"/>
      <c r="B84" s="36" t="s">
        <v>74</v>
      </c>
      <c r="C84" s="37"/>
      <c r="D84" s="99"/>
      <c r="E84" s="100"/>
      <c r="F84" s="92">
        <f>873352495/44995459120%</f>
        <v>1.9409791834123196</v>
      </c>
      <c r="G84" s="93"/>
      <c r="H84" s="92">
        <f>D63/G45%</f>
        <v>2.664545939814639</v>
      </c>
      <c r="I84" s="93"/>
    </row>
    <row r="85" spans="1:9" ht="27" customHeight="1">
      <c r="A85" s="3"/>
      <c r="B85" s="36" t="s">
        <v>75</v>
      </c>
      <c r="C85" s="37"/>
      <c r="D85" s="99"/>
      <c r="E85" s="100"/>
      <c r="F85" s="92">
        <f>751083146/10990805341%</f>
        <v>6.8337407741920995</v>
      </c>
      <c r="G85" s="93"/>
      <c r="H85" s="92">
        <f>D65/D52%</f>
        <v>8.120029830625574</v>
      </c>
      <c r="I85" s="93"/>
    </row>
    <row r="86" spans="1:9" ht="27" customHeight="1">
      <c r="A86" s="11"/>
      <c r="B86" s="38" t="s">
        <v>78</v>
      </c>
      <c r="C86" s="39"/>
      <c r="D86" s="101"/>
      <c r="E86" s="102"/>
      <c r="F86" s="103">
        <f>751083146/9751860257%</f>
        <v>7.701947384457891</v>
      </c>
      <c r="G86" s="104"/>
      <c r="H86" s="103">
        <f>D65/G37%</f>
        <v>8.29577469731032</v>
      </c>
      <c r="I86" s="104"/>
    </row>
    <row r="88" spans="4:8" ht="16.5">
      <c r="D88" s="52" t="s">
        <v>90</v>
      </c>
      <c r="E88" s="52"/>
      <c r="F88" s="52"/>
      <c r="G88" s="52"/>
      <c r="H88" s="52"/>
    </row>
    <row r="89" spans="4:8" ht="16.5">
      <c r="D89" s="54" t="s">
        <v>83</v>
      </c>
      <c r="E89" s="54"/>
      <c r="F89" s="54"/>
      <c r="G89" s="54"/>
      <c r="H89" s="54"/>
    </row>
    <row r="93" spans="4:8" ht="16.5">
      <c r="D93" s="55"/>
      <c r="E93" s="55"/>
      <c r="F93" s="55"/>
      <c r="G93" s="55"/>
      <c r="H93" s="55"/>
    </row>
  </sheetData>
  <mergeCells count="225">
    <mergeCell ref="H86:I86"/>
    <mergeCell ref="A72:I72"/>
    <mergeCell ref="H82:I82"/>
    <mergeCell ref="F83:G83"/>
    <mergeCell ref="F84:G84"/>
    <mergeCell ref="F85:G85"/>
    <mergeCell ref="H83:I83"/>
    <mergeCell ref="H84:I84"/>
    <mergeCell ref="H85:I85"/>
    <mergeCell ref="H78:I78"/>
    <mergeCell ref="H79:I79"/>
    <mergeCell ref="F80:G80"/>
    <mergeCell ref="F81:G81"/>
    <mergeCell ref="H80:I80"/>
    <mergeCell ref="H81:I81"/>
    <mergeCell ref="D86:E86"/>
    <mergeCell ref="F77:G77"/>
    <mergeCell ref="F78:G78"/>
    <mergeCell ref="F79:G79"/>
    <mergeCell ref="F82:G82"/>
    <mergeCell ref="F86:G86"/>
    <mergeCell ref="D82:E82"/>
    <mergeCell ref="D83:E83"/>
    <mergeCell ref="D84:E84"/>
    <mergeCell ref="D85:E85"/>
    <mergeCell ref="D78:E78"/>
    <mergeCell ref="D79:E79"/>
    <mergeCell ref="D80:E80"/>
    <mergeCell ref="D81:E81"/>
    <mergeCell ref="D75:E75"/>
    <mergeCell ref="D76:E76"/>
    <mergeCell ref="F74:G74"/>
    <mergeCell ref="F75:G75"/>
    <mergeCell ref="D65:F65"/>
    <mergeCell ref="D73:E73"/>
    <mergeCell ref="F73:G73"/>
    <mergeCell ref="H73:I73"/>
    <mergeCell ref="G67:I67"/>
    <mergeCell ref="F76:G76"/>
    <mergeCell ref="H74:I74"/>
    <mergeCell ref="H75:I75"/>
    <mergeCell ref="G63:I63"/>
    <mergeCell ref="G64:I64"/>
    <mergeCell ref="G65:I65"/>
    <mergeCell ref="G66:I66"/>
    <mergeCell ref="G59:I59"/>
    <mergeCell ref="G60:I60"/>
    <mergeCell ref="G61:I61"/>
    <mergeCell ref="G62:I62"/>
    <mergeCell ref="D66:F66"/>
    <mergeCell ref="D67:F67"/>
    <mergeCell ref="G52:I52"/>
    <mergeCell ref="G53:I53"/>
    <mergeCell ref="G54:I54"/>
    <mergeCell ref="G55:I55"/>
    <mergeCell ref="G56:I56"/>
    <mergeCell ref="G57:I57"/>
    <mergeCell ref="G58:I58"/>
    <mergeCell ref="D61:F61"/>
    <mergeCell ref="D62:F62"/>
    <mergeCell ref="D63:F63"/>
    <mergeCell ref="D64:F64"/>
    <mergeCell ref="D57:F57"/>
    <mergeCell ref="D58:F58"/>
    <mergeCell ref="D59:F59"/>
    <mergeCell ref="D60:F60"/>
    <mergeCell ref="D53:F53"/>
    <mergeCell ref="D54:F54"/>
    <mergeCell ref="D55:F55"/>
    <mergeCell ref="D56:F56"/>
    <mergeCell ref="D51:F51"/>
    <mergeCell ref="G50:I50"/>
    <mergeCell ref="G51:I51"/>
    <mergeCell ref="D52:F52"/>
    <mergeCell ref="G49:I49"/>
    <mergeCell ref="D50:F50"/>
    <mergeCell ref="A47:I47"/>
    <mergeCell ref="B49:C49"/>
    <mergeCell ref="B50:C50"/>
    <mergeCell ref="D45:F45"/>
    <mergeCell ref="D43:F43"/>
    <mergeCell ref="D44:F44"/>
    <mergeCell ref="D49:F49"/>
    <mergeCell ref="G42:I42"/>
    <mergeCell ref="G43:I43"/>
    <mergeCell ref="G44:I44"/>
    <mergeCell ref="G45:I45"/>
    <mergeCell ref="G38:I38"/>
    <mergeCell ref="G39:I39"/>
    <mergeCell ref="G40:I40"/>
    <mergeCell ref="G41:I41"/>
    <mergeCell ref="G34:I34"/>
    <mergeCell ref="G35:I35"/>
    <mergeCell ref="G36:I36"/>
    <mergeCell ref="G37:I37"/>
    <mergeCell ref="G30:I30"/>
    <mergeCell ref="G31:I31"/>
    <mergeCell ref="G32:I32"/>
    <mergeCell ref="G33:I33"/>
    <mergeCell ref="G17:I17"/>
    <mergeCell ref="G18:I18"/>
    <mergeCell ref="G23:I23"/>
    <mergeCell ref="G24:I24"/>
    <mergeCell ref="D42:F42"/>
    <mergeCell ref="G19:I19"/>
    <mergeCell ref="G20:I20"/>
    <mergeCell ref="G21:I21"/>
    <mergeCell ref="G22:I22"/>
    <mergeCell ref="G25:I25"/>
    <mergeCell ref="G26:I26"/>
    <mergeCell ref="G27:I27"/>
    <mergeCell ref="G28:I28"/>
    <mergeCell ref="G29:I29"/>
    <mergeCell ref="D38:F38"/>
    <mergeCell ref="D39:F39"/>
    <mergeCell ref="D40:F40"/>
    <mergeCell ref="D41:F41"/>
    <mergeCell ref="D34:F34"/>
    <mergeCell ref="D35:F35"/>
    <mergeCell ref="D36:F36"/>
    <mergeCell ref="D37:F37"/>
    <mergeCell ref="D30:F30"/>
    <mergeCell ref="D31:F31"/>
    <mergeCell ref="D32:F32"/>
    <mergeCell ref="D33:F33"/>
    <mergeCell ref="D26:F26"/>
    <mergeCell ref="D27:F27"/>
    <mergeCell ref="D28:F28"/>
    <mergeCell ref="D29:F29"/>
    <mergeCell ref="B32:C32"/>
    <mergeCell ref="D22:F22"/>
    <mergeCell ref="D21:F21"/>
    <mergeCell ref="D17:F17"/>
    <mergeCell ref="D18:F18"/>
    <mergeCell ref="D19:F19"/>
    <mergeCell ref="D20:F20"/>
    <mergeCell ref="D23:F23"/>
    <mergeCell ref="D24:F24"/>
    <mergeCell ref="D25:F25"/>
    <mergeCell ref="D15:F15"/>
    <mergeCell ref="D16:F16"/>
    <mergeCell ref="A8:I8"/>
    <mergeCell ref="A9:I9"/>
    <mergeCell ref="A12:I12"/>
    <mergeCell ref="G15:I15"/>
    <mergeCell ref="G16:I16"/>
    <mergeCell ref="D88:H88"/>
    <mergeCell ref="D89:H89"/>
    <mergeCell ref="D93:H93"/>
    <mergeCell ref="A69:I69"/>
    <mergeCell ref="A71:I71"/>
    <mergeCell ref="A70:I70"/>
    <mergeCell ref="H76:I76"/>
    <mergeCell ref="D77:E77"/>
    <mergeCell ref="H77:I77"/>
    <mergeCell ref="D74:E74"/>
    <mergeCell ref="B28:C28"/>
    <mergeCell ref="B29:C29"/>
    <mergeCell ref="B30:C30"/>
    <mergeCell ref="B31:C31"/>
    <mergeCell ref="B24:C24"/>
    <mergeCell ref="B25:C25"/>
    <mergeCell ref="B26:C26"/>
    <mergeCell ref="B27:C27"/>
    <mergeCell ref="B22:C22"/>
    <mergeCell ref="B23:C23"/>
    <mergeCell ref="B15:C15"/>
    <mergeCell ref="B16:C16"/>
    <mergeCell ref="B17:C17"/>
    <mergeCell ref="B18:C18"/>
    <mergeCell ref="B19:C19"/>
    <mergeCell ref="B20:C20"/>
    <mergeCell ref="B21:C21"/>
    <mergeCell ref="B14:C14"/>
    <mergeCell ref="C2:I2"/>
    <mergeCell ref="C3:I3"/>
    <mergeCell ref="C4:I4"/>
    <mergeCell ref="G14:I14"/>
    <mergeCell ref="D14:F1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3:C73"/>
    <mergeCell ref="B74:C74"/>
    <mergeCell ref="B75:C75"/>
    <mergeCell ref="B76:C76"/>
    <mergeCell ref="B77:C77"/>
    <mergeCell ref="B78:C78"/>
    <mergeCell ref="B79:C79"/>
    <mergeCell ref="B84:C84"/>
    <mergeCell ref="B85:C85"/>
    <mergeCell ref="B86:C86"/>
    <mergeCell ref="A6:B6"/>
    <mergeCell ref="A10:I10"/>
    <mergeCell ref="B45:C45"/>
    <mergeCell ref="B80:C80"/>
    <mergeCell ref="B81:C81"/>
    <mergeCell ref="B82:C82"/>
    <mergeCell ref="B83:C83"/>
  </mergeCells>
  <printOptions horizontalCentered="1"/>
  <pageMargins left="0.75" right="0.5" top="0.75" bottom="0.7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mummim</cp:lastModifiedBy>
  <cp:lastPrinted>2006-07-17T03:30:15Z</cp:lastPrinted>
  <dcterms:created xsi:type="dcterms:W3CDTF">2006-03-06T02:58:18Z</dcterms:created>
  <dcterms:modified xsi:type="dcterms:W3CDTF">2006-07-19T07:50:58Z</dcterms:modified>
  <cp:category/>
  <cp:version/>
  <cp:contentType/>
  <cp:contentStatus/>
</cp:coreProperties>
</file>